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ประมาณการรายรับ" sheetId="1" r:id="rId1"/>
    <sheet name="แผนการจัดกิจกรรม" sheetId="2" r:id="rId2"/>
  </sheets>
  <definedNames>
    <definedName name="_xlnm.Print_Titles" localSheetId="1">'แผนการจัดกิจกรรม'!$2:$3</definedName>
  </definedNames>
  <calcPr fullCalcOnLoad="1"/>
</workbook>
</file>

<file path=xl/sharedStrings.xml><?xml version="1.0" encoding="utf-8"?>
<sst xmlns="http://schemas.openxmlformats.org/spreadsheetml/2006/main" count="143" uniqueCount="71">
  <si>
    <t>จำนวน</t>
  </si>
  <si>
    <t>บาท</t>
  </si>
  <si>
    <t>นักศึกษาชั้นปีที่ 1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</si>
  <si>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</si>
  <si>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</si>
  <si>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</si>
  <si>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</si>
  <si>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</si>
  <si>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</si>
  <si>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</si>
  <si>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</si>
  <si>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</si>
  <si>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</si>
  <si>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</si>
  <si>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</si>
  <si>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</si>
  <si>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>1. กิจกรรมการพัฒนาหลักสูตรและการเรียนการสอน</t>
  </si>
  <si>
    <t>สนับสนุนการดำเนินงานของคณะฯ ตามตัวดัชนีชี้วัด
แผน 11</t>
  </si>
  <si>
    <t>1 โครงการ</t>
  </si>
  <si>
    <t>นักศึกษาทุกชั้นปี</t>
  </si>
  <si>
    <t xml:space="preserve">   3.1 ร่วมอบรมสัมมนาในและต่างประเทศ</t>
  </si>
  <si>
    <t>กรรมการบริหารหลักสูตรฯ</t>
  </si>
  <si>
    <t xml:space="preserve">   4.1  ค่าถ่ายเอกสาร</t>
  </si>
  <si>
    <t>อาจารย์ผู้สอนในกระบวนวิชา</t>
  </si>
  <si>
    <t xml:space="preserve">   4.2 ค่าจัดซื้อวัสดุอุปกรณ์</t>
  </si>
  <si>
    <t xml:space="preserve">กรรมการบริหารหลักสูตรฯ </t>
  </si>
  <si>
    <t>อาจารย์ผู้สอนในหลักสูตรฯ</t>
  </si>
  <si>
    <t>พค.57 - สค.57</t>
  </si>
  <si>
    <r>
  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</t>
    </r>
    <r>
      <rPr>
        <b/>
        <u val="single"/>
        <sz val="11"/>
        <rFont val="Browallia New"/>
        <family val="2"/>
      </rPr>
      <t>หลักสูตรพยาบาลศาสตรดุษฎีบัณฑิต สาขาวิชาพยาบาลศาสตร์ (นานาชาติ)</t>
    </r>
  </si>
  <si>
    <t>ภาค2/2556</t>
  </si>
  <si>
    <t>ภาค1/2557</t>
  </si>
  <si>
    <t>นักศึกษาชั้นปีที่ 2-3</t>
  </si>
  <si>
    <t xml:space="preserve">ต.ค. 56 - ก.ย. 57 </t>
  </si>
  <si>
    <t>สค 57</t>
  </si>
  <si>
    <t>ธค 56</t>
  </si>
  <si>
    <t>มค 57</t>
  </si>
  <si>
    <t>ธค.56-กย.57</t>
  </si>
  <si>
    <t xml:space="preserve">   1.1 สัมมนาการจัดการเรียนการสอนในหลักสูตรฯ</t>
  </si>
  <si>
    <t xml:space="preserve">   2.1 โครงการพัฒนาศักยภาพด้านการทำวิจัย</t>
  </si>
  <si>
    <t xml:space="preserve">   2.2 โครงการปฐมนิเทศนักศึกษา</t>
  </si>
  <si>
    <t xml:space="preserve">   2.3 โครงการพัฒนาศักยภาพนักศึกษาให้มีความสามารถทางวิชาการ</t>
  </si>
  <si>
    <t xml:space="preserve">   2.4 โครงการพัฒนาศักยภาพนักศึกษาให้มีภาวะผู้นำ</t>
  </si>
  <si>
    <t xml:space="preserve">   2.5 โครงการเตรียมความพร้อมการเรียนวิชาการประยุกต์สถิติหลายตัวแปร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</si>
  <si>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</si>
  <si>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</si>
  <si>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ภาคการศึกษาที่ 2/2556</t>
  </si>
  <si>
    <t>ภาคการศึกษาที่ 1/2557</t>
  </si>
  <si>
    <t>จำนวนนักศึกษา</t>
  </si>
  <si>
    <t>จำนวนเงิน</t>
  </si>
  <si>
    <t>นักศึกษาชั้นปีที่ 1 (รหัส 56)</t>
  </si>
  <si>
    <t>นักศึกษาชั้นปีที่ 1 (รหัส 57  จำนวนรับตามแผน)</t>
  </si>
  <si>
    <t xml:space="preserve">คน  </t>
  </si>
  <si>
    <t xml:space="preserve">  - ค่าบำรุงการศึกษาพิเศษ </t>
  </si>
  <si>
    <t>คน   x</t>
  </si>
  <si>
    <t xml:space="preserve">  - ค่าธรรมเนียมนักศึกษาต่างชาติ</t>
  </si>
  <si>
    <t>นศ.ต่างชาติ 5 คน นักศึกษา 2 คน ได้ทุนความร่วมมือ ไม่มีค่าธรรมเนียมนักศึกษาต่างชาติ</t>
  </si>
  <si>
    <t>นักศึกษาชั้นปีที่ 2 (รหัส 55)</t>
  </si>
  <si>
    <t>นักศึกษาชั้นปีที่ 2 (รหัส 56)</t>
  </si>
  <si>
    <t>นศ.ต่างชาติ 5 คน ไม่ได้ทุนความร่วมมือ</t>
  </si>
  <si>
    <t>นักศึกษาชั้นปีที่ 3 (รหัส 54)</t>
  </si>
  <si>
    <t>นักศึกษาชั้นปีที่ 3 (รหัส 55)</t>
  </si>
  <si>
    <t>ค่าบำรุงการศึกษาพิเศษและค่าธรรมเนียมนักศึกษาต่างชาติที่คาดว่าจะเก็บได้</t>
  </si>
  <si>
    <t xml:space="preserve">  - หัก 10% เพื่อสมทบมหาวิทยาลัย </t>
  </si>
  <si>
    <t xml:space="preserve">  - หัก 20% เพื่อสมทบทุนนักศึกษา (เฉพาะค่าบำรุงการศึกษาพิเศษ)</t>
  </si>
  <si>
    <t>ค่าบำรุงการศึกษาพิเศษคงเหลือ</t>
  </si>
  <si>
    <t>ค่าธรรมเนียมนักศึกษาต่างชาติ หลังหักสมทบหน่วยงานแล้ว</t>
  </si>
  <si>
    <t>คงเหลือ</t>
  </si>
  <si>
    <t>จัดสรรให้คณะฯ (40%)</t>
  </si>
  <si>
    <t>จัดสรรให้สาขาวิชา (60%)</t>
  </si>
  <si>
    <t xml:space="preserve">รวมงบประมาณที่ได้รับจัดสรร =  </t>
  </si>
  <si>
    <r>
      <t xml:space="preserve">           19.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หลักสูตรพยาบาลศาสตรดุษฎีบัณฑิต สาขาวิชาพยาบาลศาสตร์ (นานาชาติ)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</si>
</sst>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3">
    <font>
      <sz val="10"/>
      <name val="Arial"/>
      <family val="0"/>
    </font>
    <font>
      <sz val="11"/>
      <color indexed="8"/>
      <name val="Tahoma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sz val="11"/>
      <name val="Browallia New"/>
      <family val="2"/>
    </font>
    <font>
      <b/>
      <u val="single"/>
      <sz val="11"/>
      <name val="Browallia New"/>
      <family val="2"/>
    </font>
    <font>
      <sz val="12"/>
      <name val="TH Niramit AS"/>
      <family val="0"/>
    </font>
    <font>
      <b/>
      <sz val="14"/>
      <name val="Browallia New"/>
      <family val="2"/>
    </font>
    <font>
      <b/>
      <u val="single"/>
      <sz val="14"/>
      <name val="Browallia New"/>
      <family val="2"/>
    </font>
    <font>
      <sz val="14"/>
      <name val="Browallia New"/>
      <family val="2"/>
    </font>
    <font>
      <u val="single"/>
      <sz val="14"/>
      <name val="Browallia New"/>
      <family val="2"/>
    </font>
    <font>
      <sz val="11"/>
      <name val="Browallia New"/>
      <family val="2"/>
    </font>
    <font>
      <sz val="13"/>
      <name val="Browall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57" applyFont="1">
      <alignment/>
      <protection/>
    </xf>
    <xf numFmtId="0" fontId="3" fillId="0" borderId="0" xfId="57" applyFont="1" applyAlignment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9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2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left"/>
    </xf>
    <xf numFmtId="3" fontId="2" fillId="33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left"/>
    </xf>
    <xf numFmtId="3" fontId="2" fillId="34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9" fontId="2" fillId="35" borderId="11" xfId="0" applyNumberFormat="1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4" fontId="2" fillId="35" borderId="11" xfId="0" applyNumberFormat="1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 quotePrefix="1">
      <alignment horizontal="left" wrapText="1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7" fillId="0" borderId="0" xfId="0" applyFont="1" applyAlignment="1">
      <alignment horizontal="center" vertical="center"/>
    </xf>
    <xf numFmtId="17" fontId="3" fillId="0" borderId="12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87" fontId="10" fillId="0" borderId="0" xfId="42" applyNumberFormat="1" applyFont="1" applyBorder="1" applyAlignment="1">
      <alignment horizontal="center"/>
    </xf>
    <xf numFmtId="187" fontId="10" fillId="0" borderId="12" xfId="42" applyNumberFormat="1" applyFont="1" applyBorder="1" applyAlignment="1">
      <alignment/>
    </xf>
    <xf numFmtId="0" fontId="52" fillId="33" borderId="0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187" fontId="10" fillId="0" borderId="0" xfId="42" applyNumberFormat="1" applyFont="1" applyBorder="1" applyAlignment="1">
      <alignment/>
    </xf>
    <xf numFmtId="187" fontId="10" fillId="0" borderId="0" xfId="42" applyNumberFormat="1" applyFont="1" applyBorder="1" applyAlignment="1" quotePrefix="1">
      <alignment horizontal="right"/>
    </xf>
    <xf numFmtId="187" fontId="10" fillId="0" borderId="0" xfId="42" applyNumberFormat="1" applyFont="1" applyBorder="1" applyAlignment="1">
      <alignment horizontal="right"/>
    </xf>
    <xf numFmtId="0" fontId="12" fillId="0" borderId="0" xfId="0" applyFont="1" applyAlignment="1">
      <alignment/>
    </xf>
    <xf numFmtId="187" fontId="10" fillId="0" borderId="16" xfId="42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187" fontId="10" fillId="0" borderId="12" xfId="42" applyNumberFormat="1" applyFont="1" applyBorder="1" applyAlignment="1">
      <alignment horizontal="center"/>
    </xf>
    <xf numFmtId="0" fontId="10" fillId="0" borderId="16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187" fontId="10" fillId="0" borderId="15" xfId="42" applyNumberFormat="1" applyFont="1" applyBorder="1" applyAlignment="1">
      <alignment horizontal="center"/>
    </xf>
    <xf numFmtId="187" fontId="8" fillId="0" borderId="18" xfId="42" applyNumberFormat="1" applyFont="1" applyBorder="1" applyAlignment="1">
      <alignment horizontal="center"/>
    </xf>
    <xf numFmtId="187" fontId="8" fillId="0" borderId="12" xfId="42" applyNumberFormat="1" applyFont="1" applyBorder="1" applyAlignment="1">
      <alignment horizontal="center"/>
    </xf>
    <xf numFmtId="187" fontId="8" fillId="35" borderId="19" xfId="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5" borderId="10" xfId="0" applyFont="1" applyFill="1" applyBorder="1" applyAlignment="1">
      <alignment horizontal="right"/>
    </xf>
    <xf numFmtId="0" fontId="8" fillId="35" borderId="19" xfId="0" applyFont="1" applyFill="1" applyBorder="1" applyAlignment="1">
      <alignment horizontal="right"/>
    </xf>
    <xf numFmtId="0" fontId="10" fillId="0" borderId="16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60" zoomScalePageLayoutView="0" workbookViewId="0" topLeftCell="A1">
      <selection activeCell="AA28" sqref="AA28"/>
    </sheetView>
  </sheetViews>
  <sheetFormatPr defaultColWidth="9.140625" defaultRowHeight="12.75"/>
  <cols>
    <col min="1" max="1" width="8.8515625" style="54" customWidth="1"/>
    <col min="2" max="2" width="5.00390625" style="54" customWidth="1"/>
    <col min="3" max="3" width="6.00390625" style="54" customWidth="1"/>
    <col min="4" max="4" width="7.8515625" style="54" customWidth="1"/>
    <col min="5" max="5" width="5.140625" style="54" customWidth="1"/>
    <col min="6" max="6" width="6.8515625" style="54" customWidth="1"/>
    <col min="7" max="7" width="7.8515625" style="54" customWidth="1"/>
    <col min="8" max="8" width="27.140625" style="54" customWidth="1"/>
    <col min="9" max="9" width="11.140625" style="54" customWidth="1"/>
    <col min="10" max="10" width="8.421875" style="54" customWidth="1"/>
    <col min="11" max="11" width="5.421875" style="54" customWidth="1"/>
    <col min="12" max="12" width="6.00390625" style="54" customWidth="1"/>
    <col min="13" max="13" width="6.7109375" style="54" customWidth="1"/>
    <col min="14" max="14" width="5.28125" style="54" customWidth="1"/>
    <col min="15" max="15" width="6.7109375" style="54" customWidth="1"/>
    <col min="16" max="16" width="8.57421875" style="54" customWidth="1"/>
    <col min="17" max="17" width="14.57421875" style="54" customWidth="1"/>
    <col min="18" max="18" width="12.28125" style="54" customWidth="1"/>
    <col min="19" max="16384" width="9.140625" style="54" customWidth="1"/>
  </cols>
  <sheetData>
    <row r="1" spans="1:9" ht="21">
      <c r="A1" s="53" t="s">
        <v>70</v>
      </c>
      <c r="B1" s="53"/>
      <c r="C1" s="53"/>
      <c r="D1" s="53"/>
      <c r="E1" s="53"/>
      <c r="F1" s="53"/>
      <c r="G1" s="53"/>
      <c r="H1" s="53"/>
      <c r="I1" s="53"/>
    </row>
    <row r="2" spans="1:9" ht="21">
      <c r="A2" s="53" t="s">
        <v>43</v>
      </c>
      <c r="B2" s="53"/>
      <c r="C2" s="53"/>
      <c r="D2" s="53"/>
      <c r="E2" s="53"/>
      <c r="F2" s="53"/>
      <c r="G2" s="53"/>
      <c r="H2" s="53"/>
      <c r="I2" s="53"/>
    </row>
    <row r="3" spans="1:9" ht="21">
      <c r="A3" s="55" t="s">
        <v>44</v>
      </c>
      <c r="B3" s="55"/>
      <c r="C3" s="55"/>
      <c r="D3" s="55"/>
      <c r="E3" s="55"/>
      <c r="F3" s="55"/>
      <c r="G3" s="55"/>
      <c r="H3" s="55"/>
      <c r="I3" s="55"/>
    </row>
    <row r="4" ht="6" customHeight="1"/>
    <row r="5" spans="1:18" ht="21">
      <c r="A5" s="86" t="s">
        <v>45</v>
      </c>
      <c r="B5" s="87"/>
      <c r="C5" s="87"/>
      <c r="D5" s="87"/>
      <c r="E5" s="87"/>
      <c r="F5" s="87"/>
      <c r="G5" s="87"/>
      <c r="H5" s="87"/>
      <c r="I5" s="88"/>
      <c r="J5" s="86" t="s">
        <v>46</v>
      </c>
      <c r="K5" s="87"/>
      <c r="L5" s="87"/>
      <c r="M5" s="87"/>
      <c r="N5" s="87"/>
      <c r="O5" s="87"/>
      <c r="P5" s="87"/>
      <c r="Q5" s="87"/>
      <c r="R5" s="88"/>
    </row>
    <row r="6" spans="1:18" ht="21">
      <c r="A6" s="86" t="s">
        <v>47</v>
      </c>
      <c r="B6" s="87"/>
      <c r="C6" s="87"/>
      <c r="D6" s="87"/>
      <c r="E6" s="87"/>
      <c r="F6" s="87"/>
      <c r="G6" s="87"/>
      <c r="H6" s="88"/>
      <c r="I6" s="56" t="s">
        <v>48</v>
      </c>
      <c r="J6" s="86" t="s">
        <v>47</v>
      </c>
      <c r="K6" s="87"/>
      <c r="L6" s="87"/>
      <c r="M6" s="87"/>
      <c r="N6" s="87"/>
      <c r="O6" s="87"/>
      <c r="P6" s="87"/>
      <c r="Q6" s="88"/>
      <c r="R6" s="56" t="s">
        <v>48</v>
      </c>
    </row>
    <row r="7" spans="1:18" ht="21">
      <c r="A7" s="57" t="s">
        <v>49</v>
      </c>
      <c r="B7" s="58"/>
      <c r="C7" s="58"/>
      <c r="D7" s="58"/>
      <c r="E7" s="59"/>
      <c r="F7" s="58"/>
      <c r="G7" s="58"/>
      <c r="H7" s="60"/>
      <c r="I7" s="61"/>
      <c r="J7" s="57" t="s">
        <v>50</v>
      </c>
      <c r="K7" s="58"/>
      <c r="L7" s="58"/>
      <c r="M7" s="58"/>
      <c r="N7" s="58"/>
      <c r="O7" s="58"/>
      <c r="P7" s="58"/>
      <c r="Q7" s="58"/>
      <c r="R7" s="62"/>
    </row>
    <row r="8" spans="1:18" ht="20.25">
      <c r="A8" s="63" t="s">
        <v>0</v>
      </c>
      <c r="B8" s="64">
        <v>10</v>
      </c>
      <c r="C8" s="58" t="s">
        <v>51</v>
      </c>
      <c r="D8" s="65"/>
      <c r="E8" s="65"/>
      <c r="F8" s="65"/>
      <c r="G8" s="65"/>
      <c r="H8" s="65"/>
      <c r="I8" s="66"/>
      <c r="J8" s="63" t="s">
        <v>0</v>
      </c>
      <c r="K8" s="67">
        <v>6</v>
      </c>
      <c r="L8" s="58" t="s">
        <v>51</v>
      </c>
      <c r="M8" s="65"/>
      <c r="N8" s="65"/>
      <c r="O8" s="65"/>
      <c r="P8" s="65"/>
      <c r="Q8" s="65"/>
      <c r="R8" s="66"/>
    </row>
    <row r="9" spans="1:18" ht="20.25">
      <c r="A9" s="68" t="s">
        <v>52</v>
      </c>
      <c r="B9" s="58"/>
      <c r="C9" s="58"/>
      <c r="D9" s="69"/>
      <c r="E9" s="70">
        <v>10</v>
      </c>
      <c r="F9" s="69" t="s">
        <v>53</v>
      </c>
      <c r="G9" s="71">
        <v>5000</v>
      </c>
      <c r="H9" s="58" t="s">
        <v>1</v>
      </c>
      <c r="I9" s="66">
        <f>E9*G9</f>
        <v>50000</v>
      </c>
      <c r="J9" s="68" t="s">
        <v>52</v>
      </c>
      <c r="K9" s="58"/>
      <c r="L9" s="58"/>
      <c r="M9" s="69"/>
      <c r="N9" s="70">
        <v>6</v>
      </c>
      <c r="O9" s="69" t="s">
        <v>53</v>
      </c>
      <c r="P9" s="71">
        <v>5000</v>
      </c>
      <c r="Q9" s="58" t="s">
        <v>1</v>
      </c>
      <c r="R9" s="66">
        <f>N9*P9</f>
        <v>30000</v>
      </c>
    </row>
    <row r="10" spans="1:18" ht="20.25">
      <c r="A10" s="68" t="s">
        <v>54</v>
      </c>
      <c r="B10" s="58"/>
      <c r="C10" s="58"/>
      <c r="D10" s="69"/>
      <c r="E10" s="70">
        <v>3</v>
      </c>
      <c r="F10" s="69" t="s">
        <v>53</v>
      </c>
      <c r="G10" s="65">
        <v>13500</v>
      </c>
      <c r="H10" s="58" t="s">
        <v>1</v>
      </c>
      <c r="I10" s="66">
        <f>E10*G10</f>
        <v>40500</v>
      </c>
      <c r="J10" s="68" t="s">
        <v>54</v>
      </c>
      <c r="K10" s="58"/>
      <c r="L10" s="58"/>
      <c r="M10" s="69"/>
      <c r="N10" s="70">
        <v>5</v>
      </c>
      <c r="O10" s="69" t="s">
        <v>53</v>
      </c>
      <c r="P10" s="65">
        <v>13500</v>
      </c>
      <c r="Q10" s="58" t="s">
        <v>1</v>
      </c>
      <c r="R10" s="66">
        <f aca="true" t="shared" si="0" ref="R10:R20">N10*P10</f>
        <v>67500</v>
      </c>
    </row>
    <row r="11" spans="1:18" ht="20.25">
      <c r="A11" s="68"/>
      <c r="B11" s="58"/>
      <c r="C11" s="58"/>
      <c r="D11" s="69"/>
      <c r="E11" s="72" t="s">
        <v>55</v>
      </c>
      <c r="F11" s="69"/>
      <c r="G11" s="65"/>
      <c r="H11" s="58"/>
      <c r="I11" s="66"/>
      <c r="J11" s="68"/>
      <c r="K11" s="58"/>
      <c r="L11" s="58"/>
      <c r="M11" s="69"/>
      <c r="N11" s="70"/>
      <c r="O11" s="69"/>
      <c r="P11" s="65"/>
      <c r="Q11" s="58"/>
      <c r="R11" s="66"/>
    </row>
    <row r="12" spans="1:18" ht="21">
      <c r="A12" s="57" t="s">
        <v>56</v>
      </c>
      <c r="B12" s="58"/>
      <c r="C12" s="58"/>
      <c r="D12" s="69"/>
      <c r="E12" s="69"/>
      <c r="F12" s="69"/>
      <c r="G12" s="69"/>
      <c r="H12" s="69"/>
      <c r="I12" s="66"/>
      <c r="J12" s="57" t="s">
        <v>57</v>
      </c>
      <c r="K12" s="58"/>
      <c r="L12" s="58"/>
      <c r="M12" s="69"/>
      <c r="N12" s="69"/>
      <c r="O12" s="69"/>
      <c r="P12" s="69"/>
      <c r="Q12" s="69"/>
      <c r="R12" s="66"/>
    </row>
    <row r="13" spans="1:18" ht="20.25">
      <c r="A13" s="63" t="s">
        <v>0</v>
      </c>
      <c r="B13" s="64">
        <v>11</v>
      </c>
      <c r="C13" s="58" t="s">
        <v>51</v>
      </c>
      <c r="D13" s="65"/>
      <c r="E13" s="65"/>
      <c r="F13" s="65"/>
      <c r="G13" s="65"/>
      <c r="H13" s="65"/>
      <c r="I13" s="73"/>
      <c r="J13" s="63" t="s">
        <v>0</v>
      </c>
      <c r="K13" s="64">
        <v>10</v>
      </c>
      <c r="L13" s="58" t="s">
        <v>51</v>
      </c>
      <c r="M13" s="65"/>
      <c r="N13" s="65"/>
      <c r="O13" s="65"/>
      <c r="P13" s="65"/>
      <c r="Q13" s="65"/>
      <c r="R13" s="66"/>
    </row>
    <row r="14" spans="1:18" ht="20.25">
      <c r="A14" s="68" t="s">
        <v>52</v>
      </c>
      <c r="B14" s="58"/>
      <c r="C14" s="58"/>
      <c r="D14" s="69"/>
      <c r="E14" s="70">
        <v>11</v>
      </c>
      <c r="F14" s="69" t="s">
        <v>53</v>
      </c>
      <c r="G14" s="71">
        <v>5000</v>
      </c>
      <c r="H14" s="58" t="s">
        <v>1</v>
      </c>
      <c r="I14" s="73">
        <f>E14*G14</f>
        <v>55000</v>
      </c>
      <c r="J14" s="68" t="s">
        <v>52</v>
      </c>
      <c r="K14" s="58"/>
      <c r="L14" s="58"/>
      <c r="M14" s="69"/>
      <c r="N14" s="70">
        <v>10</v>
      </c>
      <c r="O14" s="69" t="s">
        <v>53</v>
      </c>
      <c r="P14" s="71">
        <v>5000</v>
      </c>
      <c r="Q14" s="58" t="s">
        <v>1</v>
      </c>
      <c r="R14" s="66">
        <f t="shared" si="0"/>
        <v>50000</v>
      </c>
    </row>
    <row r="15" spans="1:18" ht="20.25">
      <c r="A15" s="68" t="s">
        <v>54</v>
      </c>
      <c r="B15" s="58"/>
      <c r="C15" s="58"/>
      <c r="D15" s="69"/>
      <c r="E15" s="70">
        <v>5</v>
      </c>
      <c r="F15" s="69" t="s">
        <v>53</v>
      </c>
      <c r="G15" s="65">
        <v>13500</v>
      </c>
      <c r="H15" s="58" t="s">
        <v>1</v>
      </c>
      <c r="I15" s="73">
        <f>E15*G15</f>
        <v>67500</v>
      </c>
      <c r="J15" s="68" t="s">
        <v>54</v>
      </c>
      <c r="K15" s="58"/>
      <c r="L15" s="58"/>
      <c r="M15" s="69"/>
      <c r="N15" s="70">
        <v>3</v>
      </c>
      <c r="O15" s="69" t="s">
        <v>53</v>
      </c>
      <c r="P15" s="65">
        <v>13500</v>
      </c>
      <c r="Q15" s="58" t="s">
        <v>1</v>
      </c>
      <c r="R15" s="66">
        <f t="shared" si="0"/>
        <v>40500</v>
      </c>
    </row>
    <row r="16" spans="1:18" ht="12.75" customHeight="1">
      <c r="A16" s="68"/>
      <c r="B16" s="58"/>
      <c r="C16" s="58"/>
      <c r="D16" s="69"/>
      <c r="E16" s="72" t="s">
        <v>58</v>
      </c>
      <c r="F16" s="69"/>
      <c r="G16" s="65"/>
      <c r="H16" s="58"/>
      <c r="I16" s="73"/>
      <c r="J16" s="68"/>
      <c r="K16" s="58"/>
      <c r="L16" s="72" t="s">
        <v>55</v>
      </c>
      <c r="O16" s="69"/>
      <c r="P16" s="65"/>
      <c r="Q16" s="58"/>
      <c r="R16" s="66"/>
    </row>
    <row r="17" spans="1:18" ht="21">
      <c r="A17" s="57" t="s">
        <v>59</v>
      </c>
      <c r="B17" s="58"/>
      <c r="C17" s="58"/>
      <c r="D17" s="69"/>
      <c r="E17" s="69"/>
      <c r="F17" s="69"/>
      <c r="G17" s="69"/>
      <c r="H17" s="69"/>
      <c r="I17" s="66"/>
      <c r="J17" s="57" t="s">
        <v>60</v>
      </c>
      <c r="K17" s="58"/>
      <c r="L17" s="58"/>
      <c r="M17" s="69"/>
      <c r="N17" s="69"/>
      <c r="O17" s="69"/>
      <c r="P17" s="69"/>
      <c r="Q17" s="69"/>
      <c r="R17" s="66"/>
    </row>
    <row r="18" spans="1:18" ht="20.25">
      <c r="A18" s="63" t="s">
        <v>0</v>
      </c>
      <c r="B18" s="64">
        <v>6</v>
      </c>
      <c r="C18" s="58" t="s">
        <v>51</v>
      </c>
      <c r="D18" s="65"/>
      <c r="E18" s="65"/>
      <c r="F18" s="65"/>
      <c r="G18" s="65"/>
      <c r="H18" s="65"/>
      <c r="I18" s="66"/>
      <c r="J18" s="63" t="s">
        <v>0</v>
      </c>
      <c r="K18" s="64">
        <v>11</v>
      </c>
      <c r="L18" s="58" t="s">
        <v>51</v>
      </c>
      <c r="M18" s="65"/>
      <c r="N18" s="65"/>
      <c r="O18" s="65"/>
      <c r="P18" s="65"/>
      <c r="Q18" s="65"/>
      <c r="R18" s="66"/>
    </row>
    <row r="19" spans="1:18" ht="20.25">
      <c r="A19" s="68" t="s">
        <v>52</v>
      </c>
      <c r="B19" s="58"/>
      <c r="C19" s="58"/>
      <c r="D19" s="69"/>
      <c r="E19" s="69">
        <v>6</v>
      </c>
      <c r="F19" s="69" t="s">
        <v>53</v>
      </c>
      <c r="G19" s="71">
        <v>5000</v>
      </c>
      <c r="H19" s="58" t="s">
        <v>1</v>
      </c>
      <c r="I19" s="66">
        <f>E19*G19</f>
        <v>30000</v>
      </c>
      <c r="J19" s="68" t="s">
        <v>52</v>
      </c>
      <c r="K19" s="58"/>
      <c r="L19" s="58"/>
      <c r="M19" s="69"/>
      <c r="N19" s="70">
        <v>11</v>
      </c>
      <c r="O19" s="69" t="s">
        <v>53</v>
      </c>
      <c r="P19" s="71">
        <v>5000</v>
      </c>
      <c r="Q19" s="58" t="s">
        <v>1</v>
      </c>
      <c r="R19" s="66">
        <f t="shared" si="0"/>
        <v>55000</v>
      </c>
    </row>
    <row r="20" spans="1:18" ht="20.25">
      <c r="A20" s="68" t="s">
        <v>54</v>
      </c>
      <c r="B20" s="58"/>
      <c r="C20" s="58"/>
      <c r="D20" s="69"/>
      <c r="E20" s="70">
        <v>0</v>
      </c>
      <c r="F20" s="69" t="s">
        <v>53</v>
      </c>
      <c r="G20" s="65">
        <v>13500</v>
      </c>
      <c r="H20" s="58" t="s">
        <v>1</v>
      </c>
      <c r="I20" s="66">
        <f>E20*G20</f>
        <v>0</v>
      </c>
      <c r="J20" s="68" t="s">
        <v>54</v>
      </c>
      <c r="K20" s="58"/>
      <c r="L20" s="58"/>
      <c r="M20" s="69"/>
      <c r="N20" s="70">
        <v>5</v>
      </c>
      <c r="O20" s="69" t="s">
        <v>53</v>
      </c>
      <c r="P20" s="65">
        <v>13500</v>
      </c>
      <c r="Q20" s="58" t="s">
        <v>1</v>
      </c>
      <c r="R20" s="66">
        <f t="shared" si="0"/>
        <v>67500</v>
      </c>
    </row>
    <row r="21" spans="1:18" ht="12.75" customHeight="1">
      <c r="A21" s="63"/>
      <c r="B21" s="74"/>
      <c r="C21" s="58"/>
      <c r="D21" s="65"/>
      <c r="E21" s="65"/>
      <c r="F21" s="65"/>
      <c r="G21" s="65"/>
      <c r="H21" s="60"/>
      <c r="I21" s="69"/>
      <c r="J21" s="68"/>
      <c r="K21" s="58"/>
      <c r="L21" s="72" t="s">
        <v>58</v>
      </c>
      <c r="O21" s="69"/>
      <c r="P21" s="65"/>
      <c r="Q21" s="58"/>
      <c r="R21" s="66"/>
    </row>
    <row r="22" spans="1:18" ht="20.25">
      <c r="A22" s="89" t="s">
        <v>61</v>
      </c>
      <c r="B22" s="90"/>
      <c r="C22" s="90"/>
      <c r="D22" s="90"/>
      <c r="E22" s="90"/>
      <c r="F22" s="90"/>
      <c r="G22" s="90"/>
      <c r="H22" s="91"/>
      <c r="I22" s="65">
        <f>I9+I14+I19</f>
        <v>135000</v>
      </c>
      <c r="J22" s="89" t="s">
        <v>61</v>
      </c>
      <c r="K22" s="90"/>
      <c r="L22" s="90"/>
      <c r="M22" s="90"/>
      <c r="N22" s="90"/>
      <c r="O22" s="90"/>
      <c r="P22" s="90"/>
      <c r="Q22" s="91"/>
      <c r="R22" s="75">
        <f>R9+R14+R19</f>
        <v>135000</v>
      </c>
    </row>
    <row r="23" spans="1:18" ht="20.25">
      <c r="A23" s="96" t="s">
        <v>62</v>
      </c>
      <c r="B23" s="97"/>
      <c r="C23" s="97"/>
      <c r="D23" s="97"/>
      <c r="E23" s="97"/>
      <c r="F23" s="97"/>
      <c r="G23" s="97"/>
      <c r="H23" s="97"/>
      <c r="I23" s="75">
        <f>I22*0.1</f>
        <v>13500</v>
      </c>
      <c r="J23" s="96" t="s">
        <v>62</v>
      </c>
      <c r="K23" s="97"/>
      <c r="L23" s="97"/>
      <c r="M23" s="97"/>
      <c r="N23" s="97"/>
      <c r="O23" s="97"/>
      <c r="P23" s="97"/>
      <c r="Q23" s="97"/>
      <c r="R23" s="75">
        <f>R22*0.1</f>
        <v>13500</v>
      </c>
    </row>
    <row r="24" spans="1:18" ht="20.25">
      <c r="A24" s="96" t="s">
        <v>63</v>
      </c>
      <c r="B24" s="97"/>
      <c r="C24" s="97"/>
      <c r="D24" s="97"/>
      <c r="E24" s="97"/>
      <c r="F24" s="97"/>
      <c r="G24" s="97"/>
      <c r="H24" s="97"/>
      <c r="I24" s="75">
        <f>(I9+I14+I19)*0.2</f>
        <v>27000</v>
      </c>
      <c r="J24" s="96" t="s">
        <v>63</v>
      </c>
      <c r="K24" s="97"/>
      <c r="L24" s="97"/>
      <c r="M24" s="97"/>
      <c r="N24" s="97"/>
      <c r="O24" s="97"/>
      <c r="P24" s="97"/>
      <c r="Q24" s="97"/>
      <c r="R24" s="75">
        <f>(R9+R14+R19)*0.2</f>
        <v>27000</v>
      </c>
    </row>
    <row r="25" spans="1:18" ht="20.25">
      <c r="A25" s="76" t="s">
        <v>64</v>
      </c>
      <c r="B25" s="77"/>
      <c r="C25" s="77"/>
      <c r="D25" s="77"/>
      <c r="E25" s="77"/>
      <c r="F25" s="77"/>
      <c r="G25" s="77"/>
      <c r="H25" s="77"/>
      <c r="I25" s="75">
        <f>I22-I23-I24</f>
        <v>94500</v>
      </c>
      <c r="J25" s="76" t="s">
        <v>64</v>
      </c>
      <c r="K25" s="77"/>
      <c r="L25" s="77"/>
      <c r="M25" s="77"/>
      <c r="N25" s="77"/>
      <c r="O25" s="77"/>
      <c r="P25" s="77"/>
      <c r="Q25" s="77"/>
      <c r="R25" s="75">
        <f>R22-R23-R24</f>
        <v>94500</v>
      </c>
    </row>
    <row r="26" spans="1:18" ht="20.25">
      <c r="A26" s="76" t="s">
        <v>65</v>
      </c>
      <c r="B26" s="77"/>
      <c r="C26" s="77"/>
      <c r="D26" s="77"/>
      <c r="E26" s="77"/>
      <c r="F26" s="77"/>
      <c r="G26" s="77"/>
      <c r="H26" s="77"/>
      <c r="I26" s="75">
        <f>I10+I15+I20</f>
        <v>108000</v>
      </c>
      <c r="J26" s="76" t="s">
        <v>65</v>
      </c>
      <c r="K26" s="77"/>
      <c r="L26" s="77"/>
      <c r="M26" s="77"/>
      <c r="N26" s="77"/>
      <c r="O26" s="77"/>
      <c r="P26" s="77"/>
      <c r="Q26" s="77"/>
      <c r="R26" s="78">
        <f>R10+R15+R20</f>
        <v>175500</v>
      </c>
    </row>
    <row r="27" spans="1:18" ht="21.75" thickBot="1">
      <c r="A27" s="98" t="s">
        <v>66</v>
      </c>
      <c r="B27" s="85"/>
      <c r="C27" s="85"/>
      <c r="D27" s="85"/>
      <c r="E27" s="85"/>
      <c r="F27" s="85"/>
      <c r="G27" s="85"/>
      <c r="H27" s="85"/>
      <c r="I27" s="79">
        <f>I25+I26</f>
        <v>202500</v>
      </c>
      <c r="J27" s="85" t="s">
        <v>66</v>
      </c>
      <c r="K27" s="85"/>
      <c r="L27" s="85"/>
      <c r="M27" s="85"/>
      <c r="N27" s="85"/>
      <c r="O27" s="85"/>
      <c r="P27" s="85"/>
      <c r="Q27" s="85"/>
      <c r="R27" s="79">
        <f>R25+R26</f>
        <v>270000</v>
      </c>
    </row>
    <row r="28" spans="1:18" ht="21.75" thickTop="1">
      <c r="A28" s="92" t="s">
        <v>67</v>
      </c>
      <c r="B28" s="93"/>
      <c r="C28" s="93"/>
      <c r="D28" s="93"/>
      <c r="E28" s="93"/>
      <c r="F28" s="93"/>
      <c r="G28" s="93"/>
      <c r="H28" s="93"/>
      <c r="I28" s="80">
        <f>I27*0.4</f>
        <v>81000</v>
      </c>
      <c r="J28" s="92" t="s">
        <v>67</v>
      </c>
      <c r="K28" s="93"/>
      <c r="L28" s="93"/>
      <c r="M28" s="93"/>
      <c r="N28" s="93"/>
      <c r="O28" s="93"/>
      <c r="P28" s="93"/>
      <c r="Q28" s="93"/>
      <c r="R28" s="80">
        <f>R27*0.4</f>
        <v>108000</v>
      </c>
    </row>
    <row r="29" spans="1:18" ht="21">
      <c r="A29" s="92" t="s">
        <v>68</v>
      </c>
      <c r="B29" s="93"/>
      <c r="C29" s="93"/>
      <c r="D29" s="93"/>
      <c r="E29" s="93"/>
      <c r="F29" s="93"/>
      <c r="G29" s="93"/>
      <c r="H29" s="93"/>
      <c r="I29" s="80">
        <f>I27*0.6</f>
        <v>121500</v>
      </c>
      <c r="J29" s="92" t="s">
        <v>68</v>
      </c>
      <c r="K29" s="93"/>
      <c r="L29" s="93"/>
      <c r="M29" s="93"/>
      <c r="N29" s="93"/>
      <c r="O29" s="93"/>
      <c r="P29" s="93"/>
      <c r="Q29" s="93"/>
      <c r="R29" s="80">
        <f>R27*0.6</f>
        <v>162000</v>
      </c>
    </row>
    <row r="30" spans="1:18" ht="21">
      <c r="A30" s="94" t="s">
        <v>69</v>
      </c>
      <c r="B30" s="95"/>
      <c r="C30" s="95"/>
      <c r="D30" s="95"/>
      <c r="E30" s="95"/>
      <c r="F30" s="95"/>
      <c r="G30" s="95"/>
      <c r="H30" s="95"/>
      <c r="I30" s="95"/>
      <c r="J30" s="81">
        <f>SUM(I29,R29)</f>
        <v>283500</v>
      </c>
      <c r="K30" s="82" t="s">
        <v>1</v>
      </c>
      <c r="L30" s="83"/>
      <c r="M30" s="83"/>
      <c r="N30" s="83"/>
      <c r="O30" s="83"/>
      <c r="P30" s="83"/>
      <c r="Q30" s="83"/>
      <c r="R30" s="84"/>
    </row>
  </sheetData>
  <sheetProtection/>
  <mergeCells count="17">
    <mergeCell ref="A28:H28"/>
    <mergeCell ref="J28:Q28"/>
    <mergeCell ref="A29:H29"/>
    <mergeCell ref="J29:Q29"/>
    <mergeCell ref="A30:I30"/>
    <mergeCell ref="A23:H23"/>
    <mergeCell ref="J23:Q23"/>
    <mergeCell ref="A24:H24"/>
    <mergeCell ref="J24:Q24"/>
    <mergeCell ref="A27:H27"/>
    <mergeCell ref="J27:Q27"/>
    <mergeCell ref="A5:I5"/>
    <mergeCell ref="J5:R5"/>
    <mergeCell ref="A6:H6"/>
    <mergeCell ref="J6:Q6"/>
    <mergeCell ref="A22:H22"/>
    <mergeCell ref="J22:Q22"/>
  </mergeCells>
  <printOptions/>
  <pageMargins left="0.7086614173228347" right="0.3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110" zoomScaleSheetLayoutView="100" zoomScalePageLayoutView="0" workbookViewId="0" topLeftCell="A7">
      <selection activeCell="H23" sqref="H23"/>
    </sheetView>
  </sheetViews>
  <sheetFormatPr defaultColWidth="9.140625" defaultRowHeight="12.75"/>
  <cols>
    <col min="1" max="1" width="46.8515625" style="1" customWidth="1"/>
    <col min="2" max="2" width="9.00390625" style="1" customWidth="1"/>
    <col min="3" max="3" width="20.57421875" style="1" customWidth="1"/>
    <col min="4" max="4" width="14.8515625" style="1" customWidth="1"/>
    <col min="5" max="5" width="9.8515625" style="2" customWidth="1"/>
    <col min="6" max="6" width="10.8515625" style="2" customWidth="1"/>
    <col min="7" max="7" width="9.7109375" style="2" customWidth="1"/>
    <col min="8" max="8" width="13.57421875" style="2" customWidth="1"/>
    <col min="9" max="9" width="17.140625" style="1" customWidth="1"/>
    <col min="10" max="16384" width="9.140625" style="1" customWidth="1"/>
  </cols>
  <sheetData>
    <row r="1" spans="1:9" ht="18">
      <c r="A1" s="105" t="s">
        <v>28</v>
      </c>
      <c r="B1" s="106"/>
      <c r="C1" s="106"/>
      <c r="D1" s="106"/>
      <c r="E1" s="106"/>
      <c r="F1" s="106"/>
      <c r="G1" s="106"/>
      <c r="H1" s="106"/>
      <c r="I1" s="106"/>
    </row>
    <row r="2" spans="1:9" s="36" customFormat="1" ht="21" customHeight="1">
      <c r="A2" s="107" t="s">
        <v>3</v>
      </c>
      <c r="B2" s="109" t="s">
        <v>0</v>
      </c>
      <c r="C2" s="109" t="s">
        <v>4</v>
      </c>
      <c r="D2" s="109" t="s">
        <v>5</v>
      </c>
      <c r="E2" s="111" t="s">
        <v>6</v>
      </c>
      <c r="F2" s="112"/>
      <c r="G2" s="113"/>
      <c r="H2" s="103" t="s">
        <v>7</v>
      </c>
      <c r="I2" s="103" t="s">
        <v>17</v>
      </c>
    </row>
    <row r="3" spans="1:9" s="36" customFormat="1" ht="52.5" customHeight="1">
      <c r="A3" s="108"/>
      <c r="B3" s="110"/>
      <c r="C3" s="110"/>
      <c r="D3" s="110"/>
      <c r="E3" s="4" t="s">
        <v>29</v>
      </c>
      <c r="F3" s="3" t="s">
        <v>8</v>
      </c>
      <c r="G3" s="4" t="s">
        <v>30</v>
      </c>
      <c r="H3" s="104"/>
      <c r="I3" s="104"/>
    </row>
    <row r="4" spans="1:9" s="38" customFormat="1" ht="19.5" customHeight="1">
      <c r="A4" s="5" t="s">
        <v>16</v>
      </c>
      <c r="B4" s="6"/>
      <c r="C4" s="7"/>
      <c r="D4" s="8"/>
      <c r="E4" s="37"/>
      <c r="F4" s="40"/>
      <c r="G4" s="40"/>
      <c r="H4" s="9"/>
      <c r="I4" s="10"/>
    </row>
    <row r="5" spans="1:9" s="38" customFormat="1" ht="19.5" customHeight="1">
      <c r="A5" s="41" t="s">
        <v>37</v>
      </c>
      <c r="B5" s="14" t="s">
        <v>18</v>
      </c>
      <c r="C5" s="11" t="s">
        <v>25</v>
      </c>
      <c r="D5" s="49" t="s">
        <v>27</v>
      </c>
      <c r="E5" s="13">
        <v>6000</v>
      </c>
      <c r="F5" s="13"/>
      <c r="G5" s="25"/>
      <c r="H5" s="13">
        <f>SUM(E5:G5)</f>
        <v>6000</v>
      </c>
      <c r="I5" s="48"/>
    </row>
    <row r="6" spans="1:9" s="38" customFormat="1" ht="19.5" customHeight="1">
      <c r="A6" s="41"/>
      <c r="B6" s="14"/>
      <c r="C6" s="11" t="s">
        <v>26</v>
      </c>
      <c r="D6" s="12"/>
      <c r="E6" s="37"/>
      <c r="F6" s="40"/>
      <c r="G6" s="40"/>
      <c r="H6" s="9"/>
      <c r="I6" s="48"/>
    </row>
    <row r="7" spans="1:9" s="38" customFormat="1" ht="18.75" customHeight="1">
      <c r="A7" s="5" t="s">
        <v>9</v>
      </c>
      <c r="B7" s="6"/>
      <c r="C7" s="7"/>
      <c r="D7" s="12"/>
      <c r="E7" s="37"/>
      <c r="F7" s="40"/>
      <c r="G7" s="40"/>
      <c r="H7" s="13"/>
      <c r="I7" s="15"/>
    </row>
    <row r="8" spans="1:9" s="38" customFormat="1" ht="18.75">
      <c r="A8" s="41" t="s">
        <v>38</v>
      </c>
      <c r="B8" s="14" t="s">
        <v>18</v>
      </c>
      <c r="C8" s="11" t="s">
        <v>31</v>
      </c>
      <c r="D8" s="49" t="s">
        <v>34</v>
      </c>
      <c r="E8" s="13">
        <v>11000</v>
      </c>
      <c r="F8" s="13"/>
      <c r="G8" s="25">
        <v>65050</v>
      </c>
      <c r="H8" s="13">
        <f>SUM(E8:G8)</f>
        <v>76050</v>
      </c>
      <c r="I8" s="15"/>
    </row>
    <row r="9" spans="1:9" s="38" customFormat="1" ht="18.75">
      <c r="A9" s="41" t="s">
        <v>39</v>
      </c>
      <c r="B9" s="14" t="s">
        <v>18</v>
      </c>
      <c r="C9" s="11" t="s">
        <v>19</v>
      </c>
      <c r="D9" s="49" t="s">
        <v>33</v>
      </c>
      <c r="E9" s="13"/>
      <c r="F9" s="13"/>
      <c r="G9" s="13">
        <v>12000</v>
      </c>
      <c r="H9" s="13">
        <f>SUM(E9:G9)</f>
        <v>12000</v>
      </c>
      <c r="I9" s="15"/>
    </row>
    <row r="10" spans="1:9" s="38" customFormat="1" ht="17.25">
      <c r="A10" s="17" t="s">
        <v>40</v>
      </c>
      <c r="B10" s="14" t="s">
        <v>18</v>
      </c>
      <c r="C10" s="11" t="s">
        <v>19</v>
      </c>
      <c r="D10" s="16" t="s">
        <v>32</v>
      </c>
      <c r="E10" s="13">
        <v>22000</v>
      </c>
      <c r="F10" s="13"/>
      <c r="G10" s="13">
        <v>58500</v>
      </c>
      <c r="H10" s="13">
        <f>SUM(E10:G10)</f>
        <v>80500</v>
      </c>
      <c r="I10" s="15"/>
    </row>
    <row r="11" spans="1:9" s="38" customFormat="1" ht="18.75">
      <c r="A11" s="42" t="s">
        <v>41</v>
      </c>
      <c r="B11" s="14" t="s">
        <v>18</v>
      </c>
      <c r="C11" s="11" t="s">
        <v>19</v>
      </c>
      <c r="D11" s="49" t="s">
        <v>35</v>
      </c>
      <c r="E11" s="13">
        <v>17900</v>
      </c>
      <c r="F11" s="13"/>
      <c r="G11" s="13"/>
      <c r="H11" s="13">
        <f>SUM(E11:G11)</f>
        <v>17900</v>
      </c>
      <c r="I11" s="15"/>
    </row>
    <row r="12" spans="1:9" s="38" customFormat="1" ht="34.5">
      <c r="A12" s="42" t="s">
        <v>42</v>
      </c>
      <c r="B12" s="33" t="s">
        <v>18</v>
      </c>
      <c r="C12" s="35" t="s">
        <v>2</v>
      </c>
      <c r="D12" s="50" t="s">
        <v>36</v>
      </c>
      <c r="E12" s="34">
        <v>6000</v>
      </c>
      <c r="F12" s="51"/>
      <c r="G12" s="34"/>
      <c r="H12" s="34">
        <f>SUM(E12:G12)</f>
        <v>6000</v>
      </c>
      <c r="I12" s="15"/>
    </row>
    <row r="13" spans="1:9" s="38" customFormat="1" ht="17.25">
      <c r="A13" s="42"/>
      <c r="B13" s="14"/>
      <c r="C13" s="11"/>
      <c r="D13" s="16"/>
      <c r="E13" s="13"/>
      <c r="F13" s="24"/>
      <c r="G13" s="13"/>
      <c r="H13" s="13"/>
      <c r="I13" s="47"/>
    </row>
    <row r="14" spans="1:9" s="38" customFormat="1" ht="18">
      <c r="A14" s="99" t="s">
        <v>14</v>
      </c>
      <c r="B14" s="99"/>
      <c r="C14" s="99"/>
      <c r="D14" s="99"/>
      <c r="E14" s="99"/>
      <c r="F14" s="99"/>
      <c r="G14" s="99"/>
      <c r="H14" s="18">
        <f>SUM(H5:H13)</f>
        <v>198450</v>
      </c>
      <c r="I14" s="19" t="s">
        <v>1</v>
      </c>
    </row>
    <row r="15" spans="1:13" s="38" customFormat="1" ht="18">
      <c r="A15" s="100" t="s">
        <v>13</v>
      </c>
      <c r="B15" s="101"/>
      <c r="C15" s="101"/>
      <c r="D15" s="101"/>
      <c r="E15" s="101"/>
      <c r="F15" s="101"/>
      <c r="G15" s="102"/>
      <c r="H15" s="20">
        <f>((H14*100)/H24)</f>
        <v>70</v>
      </c>
      <c r="I15" s="19" t="s">
        <v>15</v>
      </c>
      <c r="L15" s="24"/>
      <c r="M15" s="52"/>
    </row>
    <row r="16" spans="1:9" s="38" customFormat="1" ht="18">
      <c r="A16" s="5" t="s">
        <v>10</v>
      </c>
      <c r="B16" s="21"/>
      <c r="C16" s="11"/>
      <c r="D16" s="22"/>
      <c r="E16" s="23"/>
      <c r="F16" s="24"/>
      <c r="G16" s="13"/>
      <c r="H16" s="13"/>
      <c r="I16" s="15"/>
    </row>
    <row r="17" spans="1:12" s="38" customFormat="1" ht="17.25">
      <c r="A17" s="17" t="s">
        <v>20</v>
      </c>
      <c r="B17" s="14"/>
      <c r="C17" s="11" t="s">
        <v>21</v>
      </c>
      <c r="D17" s="16" t="s">
        <v>32</v>
      </c>
      <c r="E17" s="13">
        <v>12130</v>
      </c>
      <c r="G17" s="13">
        <v>51450</v>
      </c>
      <c r="H17" s="13">
        <f>SUM(E17,G17)</f>
        <v>63580</v>
      </c>
      <c r="I17" s="15"/>
      <c r="L17" s="24"/>
    </row>
    <row r="18" spans="1:12" s="38" customFormat="1" ht="17.25">
      <c r="A18" s="17"/>
      <c r="B18" s="14"/>
      <c r="C18" s="11"/>
      <c r="D18" s="16"/>
      <c r="E18" s="25"/>
      <c r="G18" s="13"/>
      <c r="H18" s="25"/>
      <c r="I18" s="15"/>
      <c r="L18" s="24"/>
    </row>
    <row r="19" spans="1:12" s="38" customFormat="1" ht="18">
      <c r="A19" s="5" t="s">
        <v>11</v>
      </c>
      <c r="B19" s="14"/>
      <c r="C19" s="11"/>
      <c r="D19" s="16"/>
      <c r="E19" s="25"/>
      <c r="F19" s="25"/>
      <c r="G19" s="13"/>
      <c r="H19" s="25"/>
      <c r="I19" s="15"/>
      <c r="L19" s="46"/>
    </row>
    <row r="20" spans="1:9" s="38" customFormat="1" ht="17.25">
      <c r="A20" s="17" t="s">
        <v>22</v>
      </c>
      <c r="B20" s="14"/>
      <c r="C20" s="11" t="s">
        <v>23</v>
      </c>
      <c r="D20" s="16" t="s">
        <v>32</v>
      </c>
      <c r="E20" s="25">
        <v>4000</v>
      </c>
      <c r="F20" s="13"/>
      <c r="G20" s="13">
        <v>4000</v>
      </c>
      <c r="H20" s="13">
        <f>SUM(E20,G20)</f>
        <v>8000</v>
      </c>
      <c r="I20" s="15"/>
    </row>
    <row r="21" spans="1:9" s="38" customFormat="1" ht="17.25">
      <c r="A21" s="44" t="s">
        <v>24</v>
      </c>
      <c r="B21" s="43"/>
      <c r="C21" s="11" t="s">
        <v>21</v>
      </c>
      <c r="D21" s="16" t="s">
        <v>32</v>
      </c>
      <c r="E21" s="45">
        <v>8000</v>
      </c>
      <c r="F21" s="44"/>
      <c r="G21" s="45">
        <v>5470</v>
      </c>
      <c r="H21" s="13">
        <f>SUM(E21,G21)</f>
        <v>13470</v>
      </c>
      <c r="I21" s="15"/>
    </row>
    <row r="22" spans="1:9" s="38" customFormat="1" ht="18">
      <c r="A22" s="99" t="s">
        <v>14</v>
      </c>
      <c r="B22" s="99"/>
      <c r="C22" s="99"/>
      <c r="D22" s="99"/>
      <c r="E22" s="99"/>
      <c r="F22" s="99"/>
      <c r="G22" s="99"/>
      <c r="H22" s="18">
        <f>SUM(H17:H21)</f>
        <v>85050</v>
      </c>
      <c r="I22" s="19" t="s">
        <v>1</v>
      </c>
    </row>
    <row r="23" spans="1:9" s="38" customFormat="1" ht="18">
      <c r="A23" s="99" t="s">
        <v>13</v>
      </c>
      <c r="B23" s="99"/>
      <c r="C23" s="99"/>
      <c r="D23" s="99"/>
      <c r="E23" s="99"/>
      <c r="F23" s="99"/>
      <c r="G23" s="99"/>
      <c r="H23" s="26">
        <f>((H22*100)/H24)</f>
        <v>30</v>
      </c>
      <c r="I23" s="19" t="s">
        <v>15</v>
      </c>
    </row>
    <row r="24" spans="1:9" s="38" customFormat="1" ht="20.25" customHeight="1">
      <c r="A24" s="27" t="s">
        <v>12</v>
      </c>
      <c r="B24" s="28"/>
      <c r="C24" s="29"/>
      <c r="D24" s="30"/>
      <c r="E24" s="31">
        <f>SUM(E16:E21,E4:E13)</f>
        <v>87030</v>
      </c>
      <c r="F24" s="31">
        <f>SUM(F16:F21,F4:F13)</f>
        <v>0</v>
      </c>
      <c r="G24" s="31">
        <f>SUM(G16:G21,G4:G13)</f>
        <v>196470</v>
      </c>
      <c r="H24" s="31">
        <f>SUM(H14,H22)</f>
        <v>283500</v>
      </c>
      <c r="I24" s="32"/>
    </row>
    <row r="25" spans="5:8" s="38" customFormat="1" ht="17.25">
      <c r="E25" s="39"/>
      <c r="F25" s="39"/>
      <c r="G25" s="39"/>
      <c r="H25" s="39"/>
    </row>
    <row r="26" spans="5:8" s="38" customFormat="1" ht="17.25">
      <c r="E26" s="39"/>
      <c r="F26" s="39"/>
      <c r="G26" s="39"/>
      <c r="H26" s="39"/>
    </row>
    <row r="27" spans="5:8" s="38" customFormat="1" ht="17.25">
      <c r="E27" s="39"/>
      <c r="F27" s="39"/>
      <c r="G27" s="39"/>
      <c r="H27" s="39"/>
    </row>
    <row r="28" spans="5:8" s="38" customFormat="1" ht="17.25">
      <c r="E28" s="39"/>
      <c r="F28" s="39"/>
      <c r="G28" s="39"/>
      <c r="H28" s="39"/>
    </row>
    <row r="29" spans="5:8" s="38" customFormat="1" ht="17.25">
      <c r="E29" s="39"/>
      <c r="F29" s="39"/>
      <c r="G29" s="39"/>
      <c r="H29" s="39"/>
    </row>
    <row r="30" spans="5:8" s="38" customFormat="1" ht="17.25">
      <c r="E30" s="39"/>
      <c r="F30" s="39"/>
      <c r="G30" s="39"/>
      <c r="H30" s="39"/>
    </row>
    <row r="31" spans="5:8" s="38" customFormat="1" ht="17.25">
      <c r="E31" s="39"/>
      <c r="F31" s="39"/>
      <c r="G31" s="39"/>
      <c r="H31" s="39"/>
    </row>
    <row r="32" spans="5:8" s="38" customFormat="1" ht="17.25">
      <c r="E32" s="39"/>
      <c r="F32" s="39"/>
      <c r="G32" s="39"/>
      <c r="H32" s="39"/>
    </row>
    <row r="33" spans="5:8" s="38" customFormat="1" ht="17.25">
      <c r="E33" s="39"/>
      <c r="F33" s="39"/>
      <c r="G33" s="39"/>
      <c r="H33" s="39"/>
    </row>
    <row r="34" spans="5:8" s="38" customFormat="1" ht="17.25">
      <c r="E34" s="39"/>
      <c r="F34" s="39"/>
      <c r="G34" s="39"/>
      <c r="H34" s="39"/>
    </row>
    <row r="35" spans="5:8" s="38" customFormat="1" ht="17.25">
      <c r="E35" s="39"/>
      <c r="F35" s="39"/>
      <c r="G35" s="39"/>
      <c r="H35" s="39"/>
    </row>
    <row r="36" spans="5:8" s="38" customFormat="1" ht="17.25">
      <c r="E36" s="39"/>
      <c r="F36" s="39"/>
      <c r="G36" s="39"/>
      <c r="H36" s="39"/>
    </row>
    <row r="37" spans="5:8" s="38" customFormat="1" ht="17.25">
      <c r="E37" s="39"/>
      <c r="F37" s="39"/>
      <c r="G37" s="39"/>
      <c r="H37" s="39"/>
    </row>
    <row r="38" spans="5:8" s="38" customFormat="1" ht="17.25">
      <c r="E38" s="39"/>
      <c r="F38" s="39"/>
      <c r="G38" s="39"/>
      <c r="H38" s="39"/>
    </row>
    <row r="39" spans="5:8" s="38" customFormat="1" ht="17.25">
      <c r="E39" s="39"/>
      <c r="F39" s="39"/>
      <c r="G39" s="39"/>
      <c r="H39" s="39"/>
    </row>
    <row r="40" spans="5:8" s="38" customFormat="1" ht="17.25">
      <c r="E40" s="39"/>
      <c r="F40" s="39"/>
      <c r="G40" s="39"/>
      <c r="H40" s="39"/>
    </row>
    <row r="41" spans="5:8" s="38" customFormat="1" ht="17.25">
      <c r="E41" s="39"/>
      <c r="F41" s="39"/>
      <c r="G41" s="39"/>
      <c r="H41" s="39"/>
    </row>
    <row r="42" spans="5:8" s="38" customFormat="1" ht="17.25">
      <c r="E42" s="39"/>
      <c r="F42" s="39"/>
      <c r="G42" s="39"/>
      <c r="H42" s="39"/>
    </row>
    <row r="43" spans="5:8" s="38" customFormat="1" ht="17.25">
      <c r="E43" s="39"/>
      <c r="F43" s="39"/>
      <c r="G43" s="39"/>
      <c r="H43" s="39"/>
    </row>
    <row r="44" spans="5:8" s="38" customFormat="1" ht="17.25">
      <c r="E44" s="39"/>
      <c r="F44" s="39"/>
      <c r="G44" s="39"/>
      <c r="H44" s="39"/>
    </row>
    <row r="45" spans="5:8" s="38" customFormat="1" ht="17.25">
      <c r="E45" s="39"/>
      <c r="F45" s="39"/>
      <c r="G45" s="39"/>
      <c r="H45" s="39"/>
    </row>
  </sheetData>
  <sheetProtection/>
  <mergeCells count="12">
    <mergeCell ref="A1:I1"/>
    <mergeCell ref="A2:A3"/>
    <mergeCell ref="B2:B3"/>
    <mergeCell ref="C2:C3"/>
    <mergeCell ref="D2:D3"/>
    <mergeCell ref="E2:G2"/>
    <mergeCell ref="A14:G14"/>
    <mergeCell ref="A15:G15"/>
    <mergeCell ref="A22:G22"/>
    <mergeCell ref="A23:G23"/>
    <mergeCell ref="H2:H3"/>
    <mergeCell ref="I2:I3"/>
  </mergeCells>
  <printOptions/>
  <pageMargins left="0.11811023622047245" right="0.11811023622047245" top="0.1968503937007874" bottom="0.2755905511811024" header="0.5118110236220472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2014-04-23T09:38:31Z</cp:lastPrinted>
  <dcterms:created xsi:type="dcterms:W3CDTF">2008-08-08T02:34:31Z</dcterms:created>
  <dcterms:modified xsi:type="dcterms:W3CDTF">2014-04-23T09:46:05Z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44JDAMYN4V4F-76-64</vt:lpwstr>
  </property>
  <property fmtid="{D5CDD505-2E9C-101B-9397-08002B2CF9AE}" pid="4" name="_dlc_DocIdItemGu">
    <vt:lpwstr>cbe5ce6a-021b-4619-ba1f-34e4295ce2af</vt:lpwstr>
  </property>
  <property fmtid="{D5CDD505-2E9C-101B-9397-08002B2CF9AE}" pid="5" name="_dlc_DocIdU">
    <vt:lpwstr>http://portal.nurse.cmu.ac.th/fonoffice/planoffice/_layouts/DocIdRedir.aspx?ID=44JDAMYN4V4F-76-64, 44JDAMYN4V4F-76-64</vt:lpwstr>
  </property>
</Properties>
</file>